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1460" windowHeight="7152" activeTab="0"/>
  </bookViews>
  <sheets>
    <sheet name="Sheet1" sheetId="1" r:id="rId1"/>
    <sheet name="Sheet2" sheetId="2" r:id="rId2"/>
    <sheet name="Sheet3" sheetId="3" r:id="rId3"/>
  </sheets>
  <definedNames>
    <definedName name="dt">'Sheet1'!$C$3</definedName>
    <definedName name="r0">'Sheet1'!$C$5</definedName>
    <definedName name="solver_adj" localSheetId="0" hidden="1">'Sheet1'!$C$5,'Sheet1'!$C$8,'Sheet1'!$D$8,'Sheet1'!$E$8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'Sheet1'!$C$53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vol">'Sheet1'!$C$2</definedName>
  </definedNames>
  <calcPr fullCalcOnLoad="1"/>
</workbook>
</file>

<file path=xl/sharedStrings.xml><?xml version="1.0" encoding="utf-8"?>
<sst xmlns="http://schemas.openxmlformats.org/spreadsheetml/2006/main" count="20" uniqueCount="19">
  <si>
    <t>sigma</t>
  </si>
  <si>
    <t>dt</t>
  </si>
  <si>
    <t>theta</t>
  </si>
  <si>
    <t>time</t>
  </si>
  <si>
    <t>r0</t>
  </si>
  <si>
    <t>IR tree</t>
  </si>
  <si>
    <t>P(1)</t>
  </si>
  <si>
    <t>P(2)</t>
  </si>
  <si>
    <t>P(3)</t>
  </si>
  <si>
    <t>cash-flow</t>
  </si>
  <si>
    <t>coupon bond</t>
  </si>
  <si>
    <t>put on coupon bond</t>
  </si>
  <si>
    <t>(K = 107.81 , T = 2- )</t>
  </si>
  <si>
    <t>Arrow-Debreu</t>
  </si>
  <si>
    <t>Fokker-Planck</t>
  </si>
  <si>
    <t>BondPrice</t>
  </si>
  <si>
    <t>Model</t>
  </si>
  <si>
    <t>Market</t>
  </si>
  <si>
    <t>errors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</si>
</sst>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4" fontId="0" fillId="0" borderId="0" xfId="57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PageLayoutView="0" workbookViewId="0" topLeftCell="A20">
      <selection activeCell="A31" sqref="A31"/>
    </sheetView>
  </sheetViews>
  <sheetFormatPr defaultColWidth="9.140625" defaultRowHeight="15"/>
  <cols>
    <col min="4" max="4" width="12.00390625" style="0" bestFit="1" customWidth="1"/>
  </cols>
  <sheetData>
    <row r="2" spans="2:3" ht="14.25">
      <c r="B2" t="s">
        <v>0</v>
      </c>
      <c r="C2">
        <v>0.001</v>
      </c>
    </row>
    <row r="3" spans="2:3" ht="14.25">
      <c r="B3" t="s">
        <v>1</v>
      </c>
      <c r="C3">
        <f>1/12</f>
        <v>0.08333333333333333</v>
      </c>
    </row>
    <row r="5" spans="2:3" ht="14.25">
      <c r="B5" t="s">
        <v>4</v>
      </c>
      <c r="C5">
        <v>0.2448972695330794</v>
      </c>
    </row>
    <row r="7" spans="2:7" ht="14.25">
      <c r="B7" t="s">
        <v>3</v>
      </c>
      <c r="C7">
        <v>0</v>
      </c>
      <c r="D7">
        <v>1</v>
      </c>
      <c r="E7">
        <v>2</v>
      </c>
      <c r="F7">
        <v>3</v>
      </c>
      <c r="G7">
        <v>4</v>
      </c>
    </row>
    <row r="8" spans="2:7" ht="14.25">
      <c r="B8" t="s">
        <v>2</v>
      </c>
      <c r="C8">
        <v>0.06125514186796473</v>
      </c>
      <c r="D8">
        <v>0.06379667708013788</v>
      </c>
      <c r="E8">
        <v>0.06660698403513211</v>
      </c>
      <c r="F8">
        <v>0</v>
      </c>
      <c r="G8">
        <v>0</v>
      </c>
    </row>
    <row r="10" spans="2:7" ht="14.25">
      <c r="B10" t="s">
        <v>5</v>
      </c>
      <c r="C10" s="1">
        <f>r0</f>
        <v>0.2448972695330794</v>
      </c>
      <c r="D10" s="1">
        <f>C10+vol*SQRT(dt)+C$8*dt</f>
        <v>0.25029053982333793</v>
      </c>
      <c r="E10" s="1">
        <f>D10+vol*SQRT(dt)+D$8*dt</f>
        <v>0.25589560471461087</v>
      </c>
      <c r="F10" s="1">
        <f>E10+vol*SQRT(dt)+E$8*dt</f>
        <v>0.26173486185213335</v>
      </c>
      <c r="G10" s="1">
        <f>F10+vol*SQRT(dt)+F$8*dt</f>
        <v>0.26202353698672814</v>
      </c>
    </row>
    <row r="11" spans="3:7" ht="14.25">
      <c r="C11" s="1"/>
      <c r="D11" s="1">
        <f>C10-vol*SQRT(dt)+C$8*dt</f>
        <v>0.24971318955414828</v>
      </c>
      <c r="E11" s="1">
        <f>D11+vol*SQRT(dt)+D$8*dt</f>
        <v>0.2553182544454212</v>
      </c>
      <c r="F11" s="1">
        <f>E11+vol*SQRT(dt)+E$8*dt</f>
        <v>0.2611575115829437</v>
      </c>
      <c r="G11" s="1">
        <f>F11+vol*SQRT(dt)+F$8*dt</f>
        <v>0.2614461867175385</v>
      </c>
    </row>
    <row r="12" spans="3:7" ht="14.25">
      <c r="C12" s="1"/>
      <c r="D12" s="1"/>
      <c r="E12" s="1">
        <f>D11-vol*SQRT(dt)+D$8*dt</f>
        <v>0.25474090417623163</v>
      </c>
      <c r="F12" s="1">
        <f>E12+vol*SQRT(dt)+E$8*dt</f>
        <v>0.2605801613137541</v>
      </c>
      <c r="G12" s="1">
        <f>F12+vol*SQRT(dt)+F$8*dt</f>
        <v>0.2608688364483489</v>
      </c>
    </row>
    <row r="13" spans="3:7" ht="14.25">
      <c r="C13" s="1"/>
      <c r="D13" s="1"/>
      <c r="E13" s="1"/>
      <c r="F13" s="1">
        <f>E12-vol*SQRT(dt)+E$8*dt</f>
        <v>0.2600028110445645</v>
      </c>
      <c r="G13" s="1">
        <f>F12-vol*SQRT(dt)+F$8*dt</f>
        <v>0.2602914861791593</v>
      </c>
    </row>
    <row r="14" ht="14.25">
      <c r="G14" s="1">
        <f>F13-vol*SQRT(dt)+F$8*dt</f>
        <v>0.2597141359099697</v>
      </c>
    </row>
    <row r="15" spans="1:4" ht="14.25">
      <c r="A15" t="s">
        <v>6</v>
      </c>
      <c r="B15">
        <v>0.98</v>
      </c>
      <c r="C15">
        <f>1/(1+C10*dt)*(0.5*D15+0.5*D16)</f>
        <v>0.9800000551950391</v>
      </c>
      <c r="D15">
        <v>1</v>
      </c>
    </row>
    <row r="16" spans="2:4" ht="14.25">
      <c r="B16">
        <f>(B15-C15)^2</f>
        <v>3.0464923406754897E-15</v>
      </c>
      <c r="D16">
        <v>1</v>
      </c>
    </row>
    <row r="19" spans="1:10" ht="14.25">
      <c r="A19" t="s">
        <v>7</v>
      </c>
      <c r="B19">
        <v>0.96</v>
      </c>
      <c r="C19">
        <f>1/(1+C10*dt)*(0.5*D19+0.5*D20)</f>
        <v>0.9599999084710251</v>
      </c>
      <c r="D19">
        <f>1/(1+D10*dt)*(0.5*E19+0.5*E20)</f>
        <v>0.9795686037804825</v>
      </c>
      <c r="E19">
        <v>1</v>
      </c>
      <c r="J19">
        <f>SQRT(SUM(B20,B16,B24))</f>
        <v>1.0863835417258764E-07</v>
      </c>
    </row>
    <row r="20" spans="2:5" ht="14.25">
      <c r="B20">
        <f>(B19-C19)^2</f>
        <v>8.377553235951235E-15</v>
      </c>
      <c r="D20">
        <f>1/(1+D11*dt)*(0.5*E20+0.5*E21)</f>
        <v>0.9796147725509943</v>
      </c>
      <c r="E20">
        <v>1</v>
      </c>
    </row>
    <row r="21" ht="14.25">
      <c r="E21">
        <v>1</v>
      </c>
    </row>
    <row r="23" spans="1:6" ht="14.25">
      <c r="A23" t="s">
        <v>8</v>
      </c>
      <c r="B23">
        <v>0.94</v>
      </c>
      <c r="C23">
        <f>1/(1+C10*dt)*(0.5*D23+0.5*D24)</f>
        <v>0.9399999805514416</v>
      </c>
      <c r="D23">
        <f>1/(1+D10*dt)*(0.5*E23+0.5*E24)</f>
        <v>0.9591384024822325</v>
      </c>
      <c r="E23">
        <f>1/(1+E10*dt)*(0.5*F23+0.5*F24)</f>
        <v>0.9791206115841772</v>
      </c>
      <c r="F23">
        <v>1</v>
      </c>
    </row>
    <row r="24" spans="2:6" ht="14.25">
      <c r="B24">
        <f>(B23-C23)^2</f>
        <v>3.7824642070186615E-16</v>
      </c>
      <c r="D24">
        <f>1/(1+D11*dt)*(0.5*E24+0.5*E25)</f>
        <v>0.9592287967203499</v>
      </c>
      <c r="E24">
        <f>1/(1+E11*dt)*(0.5*F24+0.5*F25)</f>
        <v>0.9791667381340498</v>
      </c>
      <c r="F24">
        <v>1</v>
      </c>
    </row>
    <row r="25" spans="5:6" ht="14.25">
      <c r="E25">
        <f>1/(1+E12*dt)*(0.5*F25+0.5*F26)</f>
        <v>0.9792128690301874</v>
      </c>
      <c r="F25">
        <v>1</v>
      </c>
    </row>
    <row r="26" ht="14.25">
      <c r="F26">
        <v>1</v>
      </c>
    </row>
    <row r="29" spans="1:6" ht="14.25">
      <c r="A29" t="s">
        <v>10</v>
      </c>
      <c r="C29">
        <f>1/(1+C10*dt)*(0.5*D29+0.5*D30)</f>
        <v>108.3999977762317</v>
      </c>
      <c r="D29">
        <f>1/(1+D10*dt)*(0.5*E29+0.5*E30)+5</f>
        <v>110.60737527953684</v>
      </c>
      <c r="E29">
        <f>1/(1+E10*dt)*(0.5*F29+0.5*F30)+5</f>
        <v>107.80766421633861</v>
      </c>
      <c r="F29">
        <v>105</v>
      </c>
    </row>
    <row r="30" spans="4:6" ht="14.25">
      <c r="D30">
        <f>1/(1+D11*dt)*(0.5*E30+0.5*E31)+5</f>
        <v>110.6170975183917</v>
      </c>
      <c r="E30">
        <f>1/(1+E11*dt)*(0.5*F30+0.5*F31)+5</f>
        <v>107.81250750407523</v>
      </c>
      <c r="F30">
        <v>105</v>
      </c>
    </row>
    <row r="31" spans="5:6" ht="14.25">
      <c r="E31">
        <f>1/(1+E12*dt)*(0.5*F31+0.5*F32)+5</f>
        <v>107.81735124816969</v>
      </c>
      <c r="F31">
        <v>105</v>
      </c>
    </row>
    <row r="32" ht="14.25">
      <c r="F32">
        <v>105</v>
      </c>
    </row>
    <row r="34" spans="2:6" ht="14.25">
      <c r="B34" t="s">
        <v>9</v>
      </c>
      <c r="D34">
        <v>5</v>
      </c>
      <c r="E34">
        <v>5</v>
      </c>
      <c r="F34">
        <v>105</v>
      </c>
    </row>
    <row r="35" spans="2:6" ht="14.25">
      <c r="B35" t="s">
        <v>3</v>
      </c>
      <c r="C35">
        <v>0</v>
      </c>
      <c r="D35">
        <v>1</v>
      </c>
      <c r="E35">
        <v>2</v>
      </c>
      <c r="F35">
        <v>3</v>
      </c>
    </row>
    <row r="37" spans="2:6" ht="14.25">
      <c r="B37">
        <f>SUM(D37:F37)</f>
        <v>103.6</v>
      </c>
      <c r="D37">
        <f>D34*0.98</f>
        <v>4.9</v>
      </c>
      <c r="F37">
        <f>F34*0.94</f>
        <v>98.69999999999999</v>
      </c>
    </row>
    <row r="39" ht="14.25">
      <c r="A39" t="s">
        <v>11</v>
      </c>
    </row>
    <row r="40" spans="1:5" ht="14.25">
      <c r="A40" t="s">
        <v>12</v>
      </c>
      <c r="C40">
        <f>1/(1+C10*dt)*(0.5*D40+0.5*D41)</f>
        <v>0.0005605748148540101</v>
      </c>
      <c r="D40">
        <f>1/(1+D10*dt)*(0.5*E40+0.5*E41)</f>
        <v>0.00114403016996248</v>
      </c>
      <c r="E40">
        <f>MAX(107.81-E29,0)</f>
        <v>0.0023357836613939753</v>
      </c>
    </row>
    <row r="41" spans="4:5" ht="14.25">
      <c r="D41">
        <f>1/(1+D11*dt)*(0.5*E41+0.5*E42)</f>
        <v>0</v>
      </c>
      <c r="E41">
        <f>MAX(107.81-E30,0)</f>
        <v>0</v>
      </c>
    </row>
    <row r="42" ht="14.25">
      <c r="E42">
        <f>MAX(107.81-E31,0)</f>
        <v>0</v>
      </c>
    </row>
    <row r="45" spans="1:7" ht="14.25">
      <c r="A45" t="s">
        <v>13</v>
      </c>
      <c r="C45">
        <v>1</v>
      </c>
      <c r="D45">
        <f>C45/(1+C10*dt)*0.5</f>
        <v>0.49000002759751954</v>
      </c>
      <c r="E45">
        <f>D45/(1+D10*dt)*0.5</f>
        <v>0.23999432144305005</v>
      </c>
      <c r="F45">
        <f>E45/(1+E10*dt)*0.5</f>
        <v>0.11749169339402439</v>
      </c>
      <c r="G45">
        <f>F45/(1+F10*dt)*0.5</f>
        <v>0.05749187764264409</v>
      </c>
    </row>
    <row r="46" spans="1:7" ht="14.25">
      <c r="A46" t="s">
        <v>14</v>
      </c>
      <c r="D46">
        <f>C45/(1+C10*dt)*0.5</f>
        <v>0.49000002759751954</v>
      </c>
      <c r="E46">
        <f>D45*1/(1+D10*dt)*0.5+D46*1/(1+D11*dt)*0.5</f>
        <v>0.47999995423551256</v>
      </c>
      <c r="F46">
        <f>E45*1/(1+E10*dt)*0.5+E46*1/(1+E11*dt)*0.5</f>
        <v>0.3524916881406644</v>
      </c>
      <c r="G46">
        <f>F45*1/(1+F10*dt)*0.5+F46*1/(1+F11*dt)*0.5</f>
        <v>0.22998375916737146</v>
      </c>
    </row>
    <row r="47" spans="5:7" ht="14.25">
      <c r="E47">
        <f>D46/(1+D11*dt)*0.5</f>
        <v>0.2400056327924625</v>
      </c>
      <c r="F47">
        <f>E46*1/(1+E11*dt)*0.5+E47*1/(1+E12*dt)*0.5</f>
        <v>0.35250829688169644</v>
      </c>
      <c r="G47">
        <f>F46*1/(1+F11*dt)*0.5+F47*1/(1+F12*dt)*0.5</f>
        <v>0.34500001355944715</v>
      </c>
    </row>
    <row r="48" spans="6:7" ht="14.25">
      <c r="F48">
        <f>E47/(1+E12*dt)*0.5</f>
        <v>0.11750830213505642</v>
      </c>
      <c r="G48">
        <f>F47*1/(1+F12*dt)*0.5+F48*1/(1+F13*dt)*0.5</f>
        <v>0.2300162601874463</v>
      </c>
    </row>
    <row r="49" ht="14.25">
      <c r="G49">
        <f>F48/(1+F13*dt)*0.5</f>
        <v>0.05750812815272654</v>
      </c>
    </row>
    <row r="51" spans="1:7" ht="14.25">
      <c r="A51" t="s">
        <v>16</v>
      </c>
      <c r="B51" t="s">
        <v>15</v>
      </c>
      <c r="C51">
        <f>SUM(C45:C49)</f>
        <v>1</v>
      </c>
      <c r="D51">
        <f>SUM(D45:D49)</f>
        <v>0.9800000551950391</v>
      </c>
      <c r="E51">
        <f>SUM(E45:E49)</f>
        <v>0.9599999084710251</v>
      </c>
      <c r="F51">
        <f>SUM(F45:F49)</f>
        <v>0.9399999805514416</v>
      </c>
      <c r="G51">
        <f>SUM(G45:G49)</f>
        <v>0.9200000387096354</v>
      </c>
    </row>
    <row r="52" spans="1:7" ht="14.25">
      <c r="A52" t="s">
        <v>17</v>
      </c>
      <c r="D52">
        <v>0.98</v>
      </c>
      <c r="E52">
        <v>0.96</v>
      </c>
      <c r="F52">
        <v>0.94</v>
      </c>
      <c r="G52">
        <v>0.92</v>
      </c>
    </row>
    <row r="53" spans="2:7" ht="14.25">
      <c r="B53" t="s">
        <v>18</v>
      </c>
      <c r="C53">
        <f>SQRT(SUM(D53:G53))</f>
        <v>1.1532878161606067E-07</v>
      </c>
      <c r="D53">
        <f>(D52-D51)^2</f>
        <v>3.0464923406754897E-15</v>
      </c>
      <c r="E53">
        <f>(E52-E51)^2</f>
        <v>8.377553235951235E-15</v>
      </c>
      <c r="F53">
        <f>(F52-F51)^2</f>
        <v>3.7824642070186615E-16</v>
      </c>
      <c r="G53">
        <f>(G52-G51)^2</f>
        <v>1.498435871716421E-15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Sebastian</cp:lastModifiedBy>
  <dcterms:created xsi:type="dcterms:W3CDTF">2010-09-29T15:20:44Z</dcterms:created>
  <dcterms:modified xsi:type="dcterms:W3CDTF">2010-09-29T20:01:57Z</dcterms:modified>
  <cp:category/>
  <cp:version/>
  <cp:contentType/>
  <cp:contentStatus/>
</cp:coreProperties>
</file>